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.zesz.lan\users$\stellap\Documents\munka\Köérdekű adatok\2022\II-18 Esetszám\"/>
    </mc:Choice>
  </mc:AlternateContent>
  <xr:revisionPtr revIDLastSave="0" documentId="8_{2C91A541-E73C-4A07-8457-E64B9015379D}" xr6:coauthVersionLast="36" xr6:coauthVersionMax="36" xr10:uidLastSave="{00000000-0000-0000-0000-000000000000}"/>
  <bookViews>
    <workbookView xWindow="0" yWindow="0" windowWidth="28800" windowHeight="13065" xr2:uid="{F6613745-5594-4612-85CE-098A35892BE0}"/>
  </bookViews>
  <sheets>
    <sheet name="2017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B37" i="1"/>
  <c r="F21" i="1"/>
  <c r="E21" i="1"/>
  <c r="D21" i="1"/>
  <c r="C21" i="1"/>
  <c r="B21" i="1"/>
  <c r="F20" i="1"/>
  <c r="E20" i="1"/>
  <c r="D20" i="1"/>
  <c r="C20" i="1"/>
  <c r="B20" i="1"/>
  <c r="F18" i="1"/>
  <c r="E18" i="1"/>
  <c r="D18" i="1"/>
  <c r="C18" i="1"/>
  <c r="B18" i="1"/>
  <c r="F17" i="1"/>
  <c r="E17" i="1"/>
  <c r="D17" i="1"/>
  <c r="C17" i="1"/>
  <c r="B17" i="1"/>
  <c r="F16" i="1"/>
  <c r="E16" i="1"/>
  <c r="F15" i="1"/>
  <c r="E15" i="1"/>
  <c r="D15" i="1"/>
  <c r="C15" i="1"/>
  <c r="B15" i="1"/>
  <c r="F14" i="1"/>
  <c r="F23" i="1" s="1"/>
  <c r="E14" i="1"/>
  <c r="D14" i="1"/>
  <c r="C14" i="1"/>
  <c r="B14" i="1"/>
  <c r="E11" i="1"/>
  <c r="D11" i="1"/>
  <c r="C11" i="1"/>
  <c r="B11" i="1"/>
  <c r="B23" i="1" s="1"/>
  <c r="F9" i="1"/>
  <c r="E9" i="1"/>
  <c r="D9" i="1"/>
  <c r="C9" i="1"/>
  <c r="C23" i="1" s="1"/>
  <c r="B9" i="1"/>
  <c r="F6" i="1"/>
  <c r="E6" i="1"/>
  <c r="D6" i="1"/>
  <c r="D23" i="1" s="1"/>
  <c r="C6" i="1"/>
  <c r="B6" i="1"/>
  <c r="F4" i="1"/>
  <c r="E4" i="1"/>
  <c r="E23" i="1" s="1"/>
  <c r="D4" i="1"/>
  <c r="C4" i="1"/>
  <c r="B4" i="1"/>
</calcChain>
</file>

<file path=xl/sharedStrings.xml><?xml version="1.0" encoding="utf-8"?>
<sst xmlns="http://schemas.openxmlformats.org/spreadsheetml/2006/main" count="48" uniqueCount="36">
  <si>
    <t>Felnőtt járóbeteg szakrendelés</t>
  </si>
  <si>
    <t>Szakma</t>
  </si>
  <si>
    <t>Esetszám</t>
  </si>
  <si>
    <t>2017. év</t>
  </si>
  <si>
    <t>2018. év</t>
  </si>
  <si>
    <t>2019.év</t>
  </si>
  <si>
    <t>2020. év</t>
  </si>
  <si>
    <t>2021. év</t>
  </si>
  <si>
    <t>Sebészet</t>
  </si>
  <si>
    <t>Nőgyógyászat</t>
  </si>
  <si>
    <t>Fül-orr-gégészet</t>
  </si>
  <si>
    <t>Belgyógyászat</t>
  </si>
  <si>
    <t>Diabetológia</t>
  </si>
  <si>
    <t>Szemészet</t>
  </si>
  <si>
    <t>Bőrgyógyászat + G</t>
  </si>
  <si>
    <t>Ideggyógyászat</t>
  </si>
  <si>
    <t>Pszichiátria + G</t>
  </si>
  <si>
    <t>Orthopédia</t>
  </si>
  <si>
    <t>Urológia</t>
  </si>
  <si>
    <t>Reuma.oszteo.</t>
  </si>
  <si>
    <t>Kardiológia + Angi.</t>
  </si>
  <si>
    <t>Röntgen</t>
  </si>
  <si>
    <t>Ultrahang</t>
  </si>
  <si>
    <t>Addiktológia + G</t>
  </si>
  <si>
    <t>Gyogytorna</t>
  </si>
  <si>
    <t>Fizikotherápia</t>
  </si>
  <si>
    <t>Laboratórium</t>
  </si>
  <si>
    <t>Összesen:</t>
  </si>
  <si>
    <t>Gyermek járóbeteg szakrendelés</t>
  </si>
  <si>
    <t>Csecsemő,gy.gyógy.</t>
  </si>
  <si>
    <t>Bőrgyógyászat</t>
  </si>
  <si>
    <t>Tüdőgyógyászat</t>
  </si>
  <si>
    <t>Kardiológia</t>
  </si>
  <si>
    <t>Gyermek.pszich.</t>
  </si>
  <si>
    <t xml:space="preserve">Készítette: </t>
  </si>
  <si>
    <t>Pirosné Hajdu Zsuzsanna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</si>
</sst>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3" borderId="8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vertical="center"/>
    </xf>
    <xf numFmtId="3" fontId="2" fillId="3" borderId="8" xfId="2" applyNumberFormat="1" applyFont="1" applyFill="1" applyBorder="1" applyAlignment="1">
      <alignment vertical="center"/>
    </xf>
    <xf numFmtId="3" fontId="2" fillId="3" borderId="9" xfId="2" applyNumberFormat="1" applyFont="1" applyFill="1" applyBorder="1" applyAlignment="1">
      <alignment vertical="center"/>
    </xf>
    <xf numFmtId="3" fontId="2" fillId="3" borderId="10" xfId="2" applyNumberFormat="1" applyFont="1" applyFill="1" applyBorder="1" applyAlignment="1">
      <alignment vertical="center"/>
    </xf>
    <xf numFmtId="0" fontId="2" fillId="2" borderId="11" xfId="2" applyFont="1" applyFill="1" applyBorder="1" applyAlignment="1">
      <alignment vertical="center"/>
    </xf>
    <xf numFmtId="3" fontId="2" fillId="3" borderId="12" xfId="2" applyNumberFormat="1" applyFont="1" applyFill="1" applyBorder="1" applyAlignment="1">
      <alignment vertical="center"/>
    </xf>
    <xf numFmtId="3" fontId="2" fillId="3" borderId="13" xfId="2" applyNumberFormat="1" applyFont="1" applyFill="1" applyBorder="1" applyAlignment="1">
      <alignment vertical="center"/>
    </xf>
    <xf numFmtId="3" fontId="2" fillId="3" borderId="14" xfId="2" applyNumberFormat="1" applyFont="1" applyFill="1" applyBorder="1" applyAlignment="1">
      <alignment vertical="center"/>
    </xf>
    <xf numFmtId="0" fontId="2" fillId="2" borderId="15" xfId="2" applyFont="1" applyFill="1" applyBorder="1" applyAlignment="1">
      <alignment horizontal="right" vertical="center"/>
    </xf>
    <xf numFmtId="3" fontId="2" fillId="2" borderId="16" xfId="2" applyNumberFormat="1" applyFont="1" applyFill="1" applyBorder="1" applyAlignment="1">
      <alignment vertical="center"/>
    </xf>
    <xf numFmtId="3" fontId="2" fillId="2" borderId="17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vertical="center"/>
    </xf>
    <xf numFmtId="0" fontId="2" fillId="5" borderId="8" xfId="2" applyFont="1" applyFill="1" applyBorder="1" applyAlignment="1">
      <alignment horizontal="center" vertical="center"/>
    </xf>
    <xf numFmtId="0" fontId="2" fillId="5" borderId="9" xfId="2" applyFont="1" applyFill="1" applyBorder="1" applyAlignment="1">
      <alignment horizontal="center" vertical="center"/>
    </xf>
    <xf numFmtId="0" fontId="2" fillId="5" borderId="10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vertical="center"/>
    </xf>
    <xf numFmtId="3" fontId="2" fillId="5" borderId="8" xfId="1" applyNumberFormat="1" applyFont="1" applyFill="1" applyBorder="1" applyAlignment="1">
      <alignment vertical="center"/>
    </xf>
    <xf numFmtId="3" fontId="2" fillId="5" borderId="18" xfId="1" applyNumberFormat="1" applyFont="1" applyFill="1" applyBorder="1"/>
    <xf numFmtId="3" fontId="2" fillId="5" borderId="19" xfId="1" applyNumberFormat="1" applyFont="1" applyFill="1" applyBorder="1"/>
    <xf numFmtId="0" fontId="2" fillId="4" borderId="11" xfId="2" applyFont="1" applyFill="1" applyBorder="1" applyAlignment="1">
      <alignment vertical="center"/>
    </xf>
    <xf numFmtId="3" fontId="2" fillId="5" borderId="12" xfId="1" applyNumberFormat="1" applyFont="1" applyFill="1" applyBorder="1" applyAlignment="1">
      <alignment vertical="center"/>
    </xf>
    <xf numFmtId="3" fontId="2" fillId="5" borderId="13" xfId="1" applyNumberFormat="1" applyFont="1" applyFill="1" applyBorder="1"/>
    <xf numFmtId="3" fontId="2" fillId="5" borderId="12" xfId="1" applyNumberFormat="1" applyFont="1" applyFill="1" applyBorder="1"/>
    <xf numFmtId="0" fontId="2" fillId="4" borderId="15" xfId="2" applyFont="1" applyFill="1" applyBorder="1" applyAlignment="1">
      <alignment horizontal="right" vertical="center"/>
    </xf>
    <xf numFmtId="3" fontId="2" fillId="4" borderId="16" xfId="2" applyNumberFormat="1" applyFont="1" applyFill="1" applyBorder="1" applyAlignment="1">
      <alignment vertical="center"/>
    </xf>
    <xf numFmtId="3" fontId="2" fillId="4" borderId="17" xfId="2" applyNumberFormat="1" applyFont="1" applyFill="1" applyBorder="1" applyAlignment="1">
      <alignment vertical="center"/>
    </xf>
    <xf numFmtId="14" fontId="0" fillId="0" borderId="0" xfId="0" applyNumberFormat="1"/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/>
    </xf>
    <xf numFmtId="0" fontId="2" fillId="4" borderId="6" xfId="2" applyFont="1" applyFill="1" applyBorder="1" applyAlignment="1">
      <alignment horizontal="center" vertical="center"/>
    </xf>
    <xf numFmtId="0" fontId="2" fillId="4" borderId="7" xfId="2" applyFont="1" applyFill="1" applyBorder="1" applyAlignment="1">
      <alignment horizontal="center" vertical="center"/>
    </xf>
  </cellXfs>
  <cellStyles count="3">
    <cellStyle name="Normál" xfId="0" builtinId="0"/>
    <cellStyle name="Normál_Főorvosi 2007.márc.09." xfId="2" xr:uid="{31CE6280-B77B-46B5-8CD8-CF604436340A}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60819-BA49-42EF-8974-7B913B8EF2EE}">
  <dimension ref="A1:F44"/>
  <sheetViews>
    <sheetView tabSelected="1" topLeftCell="A4" workbookViewId="0">
      <selection activeCell="F37" sqref="F37"/>
    </sheetView>
  </sheetViews>
  <sheetFormatPr defaultRowHeight="12.75" x14ac:dyDescent="0.2"/>
  <cols>
    <col min="1" max="1" width="20.7109375" bestFit="1" customWidth="1"/>
    <col min="2" max="6" width="13.140625" customWidth="1"/>
    <col min="257" max="257" width="20.7109375" bestFit="1" customWidth="1"/>
    <col min="258" max="262" width="13.140625" customWidth="1"/>
    <col min="513" max="513" width="20.7109375" bestFit="1" customWidth="1"/>
    <col min="514" max="518" width="13.140625" customWidth="1"/>
    <col min="769" max="769" width="20.7109375" bestFit="1" customWidth="1"/>
    <col min="770" max="774" width="13.140625" customWidth="1"/>
    <col min="1025" max="1025" width="20.7109375" bestFit="1" customWidth="1"/>
    <col min="1026" max="1030" width="13.140625" customWidth="1"/>
    <col min="1281" max="1281" width="20.7109375" bestFit="1" customWidth="1"/>
    <col min="1282" max="1286" width="13.140625" customWidth="1"/>
    <col min="1537" max="1537" width="20.7109375" bestFit="1" customWidth="1"/>
    <col min="1538" max="1542" width="13.140625" customWidth="1"/>
    <col min="1793" max="1793" width="20.7109375" bestFit="1" customWidth="1"/>
    <col min="1794" max="1798" width="13.140625" customWidth="1"/>
    <col min="2049" max="2049" width="20.7109375" bestFit="1" customWidth="1"/>
    <col min="2050" max="2054" width="13.140625" customWidth="1"/>
    <col min="2305" max="2305" width="20.7109375" bestFit="1" customWidth="1"/>
    <col min="2306" max="2310" width="13.140625" customWidth="1"/>
    <col min="2561" max="2561" width="20.7109375" bestFit="1" customWidth="1"/>
    <col min="2562" max="2566" width="13.140625" customWidth="1"/>
    <col min="2817" max="2817" width="20.7109375" bestFit="1" customWidth="1"/>
    <col min="2818" max="2822" width="13.140625" customWidth="1"/>
    <col min="3073" max="3073" width="20.7109375" bestFit="1" customWidth="1"/>
    <col min="3074" max="3078" width="13.140625" customWidth="1"/>
    <col min="3329" max="3329" width="20.7109375" bestFit="1" customWidth="1"/>
    <col min="3330" max="3334" width="13.140625" customWidth="1"/>
    <col min="3585" max="3585" width="20.7109375" bestFit="1" customWidth="1"/>
    <col min="3586" max="3590" width="13.140625" customWidth="1"/>
    <col min="3841" max="3841" width="20.7109375" bestFit="1" customWidth="1"/>
    <col min="3842" max="3846" width="13.140625" customWidth="1"/>
    <col min="4097" max="4097" width="20.7109375" bestFit="1" customWidth="1"/>
    <col min="4098" max="4102" width="13.140625" customWidth="1"/>
    <col min="4353" max="4353" width="20.7109375" bestFit="1" customWidth="1"/>
    <col min="4354" max="4358" width="13.140625" customWidth="1"/>
    <col min="4609" max="4609" width="20.7109375" bestFit="1" customWidth="1"/>
    <col min="4610" max="4614" width="13.140625" customWidth="1"/>
    <col min="4865" max="4865" width="20.7109375" bestFit="1" customWidth="1"/>
    <col min="4866" max="4870" width="13.140625" customWidth="1"/>
    <col min="5121" max="5121" width="20.7109375" bestFit="1" customWidth="1"/>
    <col min="5122" max="5126" width="13.140625" customWidth="1"/>
    <col min="5377" max="5377" width="20.7109375" bestFit="1" customWidth="1"/>
    <col min="5378" max="5382" width="13.140625" customWidth="1"/>
    <col min="5633" max="5633" width="20.7109375" bestFit="1" customWidth="1"/>
    <col min="5634" max="5638" width="13.140625" customWidth="1"/>
    <col min="5889" max="5889" width="20.7109375" bestFit="1" customWidth="1"/>
    <col min="5890" max="5894" width="13.140625" customWidth="1"/>
    <col min="6145" max="6145" width="20.7109375" bestFit="1" customWidth="1"/>
    <col min="6146" max="6150" width="13.140625" customWidth="1"/>
    <col min="6401" max="6401" width="20.7109375" bestFit="1" customWidth="1"/>
    <col min="6402" max="6406" width="13.140625" customWidth="1"/>
    <col min="6657" max="6657" width="20.7109375" bestFit="1" customWidth="1"/>
    <col min="6658" max="6662" width="13.140625" customWidth="1"/>
    <col min="6913" max="6913" width="20.7109375" bestFit="1" customWidth="1"/>
    <col min="6914" max="6918" width="13.140625" customWidth="1"/>
    <col min="7169" max="7169" width="20.7109375" bestFit="1" customWidth="1"/>
    <col min="7170" max="7174" width="13.140625" customWidth="1"/>
    <col min="7425" max="7425" width="20.7109375" bestFit="1" customWidth="1"/>
    <col min="7426" max="7430" width="13.140625" customWidth="1"/>
    <col min="7681" max="7681" width="20.7109375" bestFit="1" customWidth="1"/>
    <col min="7682" max="7686" width="13.140625" customWidth="1"/>
    <col min="7937" max="7937" width="20.7109375" bestFit="1" customWidth="1"/>
    <col min="7938" max="7942" width="13.140625" customWidth="1"/>
    <col min="8193" max="8193" width="20.7109375" bestFit="1" customWidth="1"/>
    <col min="8194" max="8198" width="13.140625" customWidth="1"/>
    <col min="8449" max="8449" width="20.7109375" bestFit="1" customWidth="1"/>
    <col min="8450" max="8454" width="13.140625" customWidth="1"/>
    <col min="8705" max="8705" width="20.7109375" bestFit="1" customWidth="1"/>
    <col min="8706" max="8710" width="13.140625" customWidth="1"/>
    <col min="8961" max="8961" width="20.7109375" bestFit="1" customWidth="1"/>
    <col min="8962" max="8966" width="13.140625" customWidth="1"/>
    <col min="9217" max="9217" width="20.7109375" bestFit="1" customWidth="1"/>
    <col min="9218" max="9222" width="13.140625" customWidth="1"/>
    <col min="9473" max="9473" width="20.7109375" bestFit="1" customWidth="1"/>
    <col min="9474" max="9478" width="13.140625" customWidth="1"/>
    <col min="9729" max="9729" width="20.7109375" bestFit="1" customWidth="1"/>
    <col min="9730" max="9734" width="13.140625" customWidth="1"/>
    <col min="9985" max="9985" width="20.7109375" bestFit="1" customWidth="1"/>
    <col min="9986" max="9990" width="13.140625" customWidth="1"/>
    <col min="10241" max="10241" width="20.7109375" bestFit="1" customWidth="1"/>
    <col min="10242" max="10246" width="13.140625" customWidth="1"/>
    <col min="10497" max="10497" width="20.7109375" bestFit="1" customWidth="1"/>
    <col min="10498" max="10502" width="13.140625" customWidth="1"/>
    <col min="10753" max="10753" width="20.7109375" bestFit="1" customWidth="1"/>
    <col min="10754" max="10758" width="13.140625" customWidth="1"/>
    <col min="11009" max="11009" width="20.7109375" bestFit="1" customWidth="1"/>
    <col min="11010" max="11014" width="13.140625" customWidth="1"/>
    <col min="11265" max="11265" width="20.7109375" bestFit="1" customWidth="1"/>
    <col min="11266" max="11270" width="13.140625" customWidth="1"/>
    <col min="11521" max="11521" width="20.7109375" bestFit="1" customWidth="1"/>
    <col min="11522" max="11526" width="13.140625" customWidth="1"/>
    <col min="11777" max="11777" width="20.7109375" bestFit="1" customWidth="1"/>
    <col min="11778" max="11782" width="13.140625" customWidth="1"/>
    <col min="12033" max="12033" width="20.7109375" bestFit="1" customWidth="1"/>
    <col min="12034" max="12038" width="13.140625" customWidth="1"/>
    <col min="12289" max="12289" width="20.7109375" bestFit="1" customWidth="1"/>
    <col min="12290" max="12294" width="13.140625" customWidth="1"/>
    <col min="12545" max="12545" width="20.7109375" bestFit="1" customWidth="1"/>
    <col min="12546" max="12550" width="13.140625" customWidth="1"/>
    <col min="12801" max="12801" width="20.7109375" bestFit="1" customWidth="1"/>
    <col min="12802" max="12806" width="13.140625" customWidth="1"/>
    <col min="13057" max="13057" width="20.7109375" bestFit="1" customWidth="1"/>
    <col min="13058" max="13062" width="13.140625" customWidth="1"/>
    <col min="13313" max="13313" width="20.7109375" bestFit="1" customWidth="1"/>
    <col min="13314" max="13318" width="13.140625" customWidth="1"/>
    <col min="13569" max="13569" width="20.7109375" bestFit="1" customWidth="1"/>
    <col min="13570" max="13574" width="13.140625" customWidth="1"/>
    <col min="13825" max="13825" width="20.7109375" bestFit="1" customWidth="1"/>
    <col min="13826" max="13830" width="13.140625" customWidth="1"/>
    <col min="14081" max="14081" width="20.7109375" bestFit="1" customWidth="1"/>
    <col min="14082" max="14086" width="13.140625" customWidth="1"/>
    <col min="14337" max="14337" width="20.7109375" bestFit="1" customWidth="1"/>
    <col min="14338" max="14342" width="13.140625" customWidth="1"/>
    <col min="14593" max="14593" width="20.7109375" bestFit="1" customWidth="1"/>
    <col min="14594" max="14598" width="13.140625" customWidth="1"/>
    <col min="14849" max="14849" width="20.7109375" bestFit="1" customWidth="1"/>
    <col min="14850" max="14854" width="13.140625" customWidth="1"/>
    <col min="15105" max="15105" width="20.7109375" bestFit="1" customWidth="1"/>
    <col min="15106" max="15110" width="13.140625" customWidth="1"/>
    <col min="15361" max="15361" width="20.7109375" bestFit="1" customWidth="1"/>
    <col min="15362" max="15366" width="13.140625" customWidth="1"/>
    <col min="15617" max="15617" width="20.7109375" bestFit="1" customWidth="1"/>
    <col min="15618" max="15622" width="13.140625" customWidth="1"/>
    <col min="15873" max="15873" width="20.7109375" bestFit="1" customWidth="1"/>
    <col min="15874" max="15878" width="13.140625" customWidth="1"/>
    <col min="16129" max="16129" width="20.7109375" bestFit="1" customWidth="1"/>
    <col min="16130" max="16134" width="13.140625" customWidth="1"/>
  </cols>
  <sheetData>
    <row r="1" spans="1:6" ht="15.75" x14ac:dyDescent="0.2">
      <c r="A1" s="32" t="s">
        <v>0</v>
      </c>
      <c r="B1" s="33"/>
      <c r="C1" s="33"/>
      <c r="D1" s="33"/>
      <c r="E1" s="33"/>
      <c r="F1" s="34"/>
    </row>
    <row r="2" spans="1:6" ht="15.75" x14ac:dyDescent="0.2">
      <c r="A2" s="35" t="s">
        <v>1</v>
      </c>
      <c r="B2" s="36" t="s">
        <v>2</v>
      </c>
      <c r="C2" s="37"/>
      <c r="D2" s="37"/>
      <c r="E2" s="37"/>
      <c r="F2" s="38"/>
    </row>
    <row r="3" spans="1:6" ht="15.75" x14ac:dyDescent="0.2">
      <c r="A3" s="35"/>
      <c r="B3" s="1" t="s">
        <v>3</v>
      </c>
      <c r="C3" s="2" t="s">
        <v>4</v>
      </c>
      <c r="D3" s="1" t="s">
        <v>5</v>
      </c>
      <c r="E3" s="1" t="s">
        <v>6</v>
      </c>
      <c r="F3" s="3" t="s">
        <v>7</v>
      </c>
    </row>
    <row r="4" spans="1:6" ht="15.75" x14ac:dyDescent="0.2">
      <c r="A4" s="4" t="s">
        <v>8</v>
      </c>
      <c r="B4" s="5">
        <f>12228+8970</f>
        <v>21198</v>
      </c>
      <c r="C4" s="6">
        <f>11788+9606</f>
        <v>21394</v>
      </c>
      <c r="D4" s="5">
        <f>10860+5885</f>
        <v>16745</v>
      </c>
      <c r="E4" s="5">
        <f>7789+4732</f>
        <v>12521</v>
      </c>
      <c r="F4" s="7">
        <f>8228+4968</f>
        <v>13196</v>
      </c>
    </row>
    <row r="5" spans="1:6" ht="15.75" x14ac:dyDescent="0.2">
      <c r="A5" s="4" t="s">
        <v>9</v>
      </c>
      <c r="B5" s="5">
        <v>22520</v>
      </c>
      <c r="C5" s="6">
        <v>18266</v>
      </c>
      <c r="D5" s="5">
        <v>18234</v>
      </c>
      <c r="E5" s="5">
        <v>12706</v>
      </c>
      <c r="F5" s="7">
        <v>12147</v>
      </c>
    </row>
    <row r="6" spans="1:6" ht="15.75" x14ac:dyDescent="0.2">
      <c r="A6" s="4" t="s">
        <v>10</v>
      </c>
      <c r="B6" s="5">
        <f>12432+15430</f>
        <v>27862</v>
      </c>
      <c r="C6" s="6">
        <f>11016+14169</f>
        <v>25185</v>
      </c>
      <c r="D6" s="5">
        <f>11589+13748</f>
        <v>25337</v>
      </c>
      <c r="E6" s="5">
        <f>10337+5532</f>
        <v>15869</v>
      </c>
      <c r="F6" s="7">
        <f>15868+2534</f>
        <v>18402</v>
      </c>
    </row>
    <row r="7" spans="1:6" ht="15.75" x14ac:dyDescent="0.2">
      <c r="A7" s="4" t="s">
        <v>11</v>
      </c>
      <c r="B7" s="5">
        <v>6537</v>
      </c>
      <c r="C7" s="6">
        <v>6680</v>
      </c>
      <c r="D7" s="5">
        <v>6882</v>
      </c>
      <c r="E7" s="5">
        <v>4867</v>
      </c>
      <c r="F7" s="7">
        <v>6454</v>
      </c>
    </row>
    <row r="8" spans="1:6" ht="15.75" x14ac:dyDescent="0.2">
      <c r="A8" s="4" t="s">
        <v>12</v>
      </c>
      <c r="B8" s="5">
        <v>5555</v>
      </c>
      <c r="C8" s="6">
        <v>5490</v>
      </c>
      <c r="D8" s="5">
        <v>5679</v>
      </c>
      <c r="E8" s="5">
        <v>5003</v>
      </c>
      <c r="F8" s="7">
        <v>5097</v>
      </c>
    </row>
    <row r="9" spans="1:6" ht="15.75" x14ac:dyDescent="0.2">
      <c r="A9" s="4" t="s">
        <v>13</v>
      </c>
      <c r="B9" s="5">
        <f>14354+11522</f>
        <v>25876</v>
      </c>
      <c r="C9" s="6">
        <f>13667+11405</f>
        <v>25072</v>
      </c>
      <c r="D9" s="5">
        <f>13249+12017</f>
        <v>25266</v>
      </c>
      <c r="E9" s="5">
        <f>11651+8994</f>
        <v>20645</v>
      </c>
      <c r="F9" s="7">
        <f>10576+8658</f>
        <v>19234</v>
      </c>
    </row>
    <row r="10" spans="1:6" ht="15.75" x14ac:dyDescent="0.2">
      <c r="A10" s="4" t="s">
        <v>14</v>
      </c>
      <c r="B10" s="5">
        <v>9683</v>
      </c>
      <c r="C10" s="6">
        <v>7989</v>
      </c>
      <c r="D10" s="5">
        <v>5086</v>
      </c>
      <c r="E10" s="5">
        <v>4507</v>
      </c>
      <c r="F10" s="7">
        <v>3831</v>
      </c>
    </row>
    <row r="11" spans="1:6" ht="15.75" x14ac:dyDescent="0.2">
      <c r="A11" s="4" t="s">
        <v>15</v>
      </c>
      <c r="B11" s="5">
        <f>4691+4034</f>
        <v>8725</v>
      </c>
      <c r="C11" s="6">
        <f>5042+4478</f>
        <v>9520</v>
      </c>
      <c r="D11" s="5">
        <f>5703+4303</f>
        <v>10006</v>
      </c>
      <c r="E11" s="5">
        <f>5049+3693</f>
        <v>8742</v>
      </c>
      <c r="F11" s="7">
        <v>7005</v>
      </c>
    </row>
    <row r="12" spans="1:6" ht="15.75" x14ac:dyDescent="0.2">
      <c r="A12" s="4" t="s">
        <v>16</v>
      </c>
      <c r="B12" s="5">
        <v>8479</v>
      </c>
      <c r="C12" s="6">
        <v>8475</v>
      </c>
      <c r="D12" s="5">
        <v>9639</v>
      </c>
      <c r="E12" s="5">
        <v>8974</v>
      </c>
      <c r="F12" s="7">
        <v>9830</v>
      </c>
    </row>
    <row r="13" spans="1:6" ht="15.75" x14ac:dyDescent="0.2">
      <c r="A13" s="4" t="s">
        <v>17</v>
      </c>
      <c r="B13" s="5">
        <v>6477</v>
      </c>
      <c r="C13" s="6">
        <v>5376</v>
      </c>
      <c r="D13" s="5">
        <v>4980</v>
      </c>
      <c r="E13" s="5">
        <v>3730</v>
      </c>
      <c r="F13" s="7">
        <v>3789</v>
      </c>
    </row>
    <row r="14" spans="1:6" ht="15.75" x14ac:dyDescent="0.2">
      <c r="A14" s="4" t="s">
        <v>18</v>
      </c>
      <c r="B14" s="5">
        <f>12182+7973</f>
        <v>20155</v>
      </c>
      <c r="C14" s="6">
        <f>11130+7767</f>
        <v>18897</v>
      </c>
      <c r="D14" s="5">
        <f>13380+3470</f>
        <v>16850</v>
      </c>
      <c r="E14" s="5">
        <f>12516</f>
        <v>12516</v>
      </c>
      <c r="F14" s="7">
        <f>13116</f>
        <v>13116</v>
      </c>
    </row>
    <row r="15" spans="1:6" ht="15.75" x14ac:dyDescent="0.2">
      <c r="A15" s="4" t="s">
        <v>19</v>
      </c>
      <c r="B15" s="5">
        <f>27742+15210</f>
        <v>42952</v>
      </c>
      <c r="C15" s="6">
        <f>24487+15013</f>
        <v>39500</v>
      </c>
      <c r="D15" s="5">
        <f>24269+15459</f>
        <v>39728</v>
      </c>
      <c r="E15" s="5">
        <f>17277+11293</f>
        <v>28570</v>
      </c>
      <c r="F15" s="7">
        <f>17818+10753</f>
        <v>28571</v>
      </c>
    </row>
    <row r="16" spans="1:6" ht="15.75" x14ac:dyDescent="0.2">
      <c r="A16" s="4" t="s">
        <v>20</v>
      </c>
      <c r="B16" s="5">
        <v>12641</v>
      </c>
      <c r="C16" s="6">
        <v>11477</v>
      </c>
      <c r="D16" s="5">
        <v>11976</v>
      </c>
      <c r="E16" s="5">
        <f>4103+7258</f>
        <v>11361</v>
      </c>
      <c r="F16" s="7">
        <f>6399+6490</f>
        <v>12889</v>
      </c>
    </row>
    <row r="17" spans="1:6" ht="15.75" x14ac:dyDescent="0.2">
      <c r="A17" s="4" t="s">
        <v>21</v>
      </c>
      <c r="B17" s="5">
        <f>13816+7860</f>
        <v>21676</v>
      </c>
      <c r="C17" s="6">
        <f>13787+7462</f>
        <v>21249</v>
      </c>
      <c r="D17" s="5">
        <f>12871+7494</f>
        <v>20365</v>
      </c>
      <c r="E17" s="5">
        <f>7970+4317</f>
        <v>12287</v>
      </c>
      <c r="F17" s="7">
        <f>10741+4904</f>
        <v>15645</v>
      </c>
    </row>
    <row r="18" spans="1:6" ht="15.75" x14ac:dyDescent="0.2">
      <c r="A18" s="4" t="s">
        <v>22</v>
      </c>
      <c r="B18" s="5">
        <f>6478+5822</f>
        <v>12300</v>
      </c>
      <c r="C18" s="6">
        <f>6718+5772</f>
        <v>12490</v>
      </c>
      <c r="D18" s="5">
        <f>5918+5722</f>
        <v>11640</v>
      </c>
      <c r="E18" s="5">
        <f>4369+4399</f>
        <v>8768</v>
      </c>
      <c r="F18" s="7">
        <f>4307+4407</f>
        <v>8714</v>
      </c>
    </row>
    <row r="19" spans="1:6" ht="15.75" x14ac:dyDescent="0.2">
      <c r="A19" s="4" t="s">
        <v>23</v>
      </c>
      <c r="B19" s="5">
        <v>3534</v>
      </c>
      <c r="C19" s="6">
        <v>3440</v>
      </c>
      <c r="D19" s="5">
        <v>3567</v>
      </c>
      <c r="E19" s="5">
        <v>3101</v>
      </c>
      <c r="F19" s="7">
        <v>2910</v>
      </c>
    </row>
    <row r="20" spans="1:6" ht="15.75" x14ac:dyDescent="0.2">
      <c r="A20" s="4" t="s">
        <v>24</v>
      </c>
      <c r="B20" s="5">
        <f>31394+17753</f>
        <v>49147</v>
      </c>
      <c r="C20" s="6">
        <f>30184+18452</f>
        <v>48636</v>
      </c>
      <c r="D20" s="5">
        <f>31812+18464</f>
        <v>50276</v>
      </c>
      <c r="E20" s="5">
        <f>16994+9839</f>
        <v>26833</v>
      </c>
      <c r="F20" s="7">
        <f>14262+10077</f>
        <v>24339</v>
      </c>
    </row>
    <row r="21" spans="1:6" ht="15.75" x14ac:dyDescent="0.2">
      <c r="A21" s="4" t="s">
        <v>25</v>
      </c>
      <c r="B21" s="5">
        <f>47875+27675</f>
        <v>75550</v>
      </c>
      <c r="C21" s="6">
        <f>45261+28158</f>
        <v>73419</v>
      </c>
      <c r="D21" s="5">
        <f>45594+28937</f>
        <v>74531</v>
      </c>
      <c r="E21" s="5">
        <f>24981+15944</f>
        <v>40925</v>
      </c>
      <c r="F21" s="7">
        <f>25170+15119</f>
        <v>40289</v>
      </c>
    </row>
    <row r="22" spans="1:6" ht="16.5" thickBot="1" x14ac:dyDescent="0.25">
      <c r="A22" s="8" t="s">
        <v>26</v>
      </c>
      <c r="B22" s="9">
        <v>100198</v>
      </c>
      <c r="C22" s="10">
        <v>96308</v>
      </c>
      <c r="D22" s="9">
        <v>95074</v>
      </c>
      <c r="E22" s="9">
        <v>62636</v>
      </c>
      <c r="F22" s="11">
        <v>61772</v>
      </c>
    </row>
    <row r="23" spans="1:6" ht="17.25" thickTop="1" thickBot="1" x14ac:dyDescent="0.25">
      <c r="A23" s="12" t="s">
        <v>27</v>
      </c>
      <c r="B23" s="13">
        <f>SUM(B4:B22)</f>
        <v>481065</v>
      </c>
      <c r="C23" s="13">
        <f>SUM(C4:C22)</f>
        <v>458863</v>
      </c>
      <c r="D23" s="13">
        <f>SUM(D4:D22)</f>
        <v>451861</v>
      </c>
      <c r="E23" s="13">
        <f>SUM(E4:E22)</f>
        <v>304561</v>
      </c>
      <c r="F23" s="14">
        <f>SUM(F4:F22)</f>
        <v>307230</v>
      </c>
    </row>
    <row r="24" spans="1:6" ht="16.5" thickBot="1" x14ac:dyDescent="0.25">
      <c r="A24" s="15"/>
      <c r="B24" s="16"/>
      <c r="C24" s="16"/>
      <c r="D24" s="16"/>
    </row>
    <row r="25" spans="1:6" ht="15.75" x14ac:dyDescent="0.2">
      <c r="A25" s="39" t="s">
        <v>28</v>
      </c>
      <c r="B25" s="40"/>
      <c r="C25" s="40"/>
      <c r="D25" s="40"/>
      <c r="E25" s="40"/>
      <c r="F25" s="41"/>
    </row>
    <row r="26" spans="1:6" ht="15.75" x14ac:dyDescent="0.2">
      <c r="A26" s="42" t="s">
        <v>1</v>
      </c>
      <c r="B26" s="43" t="s">
        <v>2</v>
      </c>
      <c r="C26" s="44"/>
      <c r="D26" s="44"/>
      <c r="E26" s="44"/>
      <c r="F26" s="45"/>
    </row>
    <row r="27" spans="1:6" ht="15.75" x14ac:dyDescent="0.2">
      <c r="A27" s="42"/>
      <c r="B27" s="17" t="s">
        <v>3</v>
      </c>
      <c r="C27" s="18" t="s">
        <v>4</v>
      </c>
      <c r="D27" s="17" t="s">
        <v>5</v>
      </c>
      <c r="E27" s="17" t="s">
        <v>6</v>
      </c>
      <c r="F27" s="19" t="s">
        <v>7</v>
      </c>
    </row>
    <row r="28" spans="1:6" ht="15.75" x14ac:dyDescent="0.25">
      <c r="A28" s="20" t="s">
        <v>8</v>
      </c>
      <c r="B28" s="21">
        <v>8129</v>
      </c>
      <c r="C28" s="22">
        <v>7796</v>
      </c>
      <c r="D28" s="23">
        <v>7410</v>
      </c>
      <c r="E28" s="23">
        <v>4218</v>
      </c>
      <c r="F28" s="23">
        <v>4381</v>
      </c>
    </row>
    <row r="29" spans="1:6" ht="15.75" x14ac:dyDescent="0.25">
      <c r="A29" s="20" t="s">
        <v>29</v>
      </c>
      <c r="B29" s="21">
        <v>1007</v>
      </c>
      <c r="C29" s="22">
        <v>159</v>
      </c>
      <c r="D29" s="23">
        <v>0</v>
      </c>
      <c r="E29" s="23">
        <v>0</v>
      </c>
      <c r="F29" s="23">
        <v>0</v>
      </c>
    </row>
    <row r="30" spans="1:6" ht="15.75" x14ac:dyDescent="0.25">
      <c r="A30" s="20" t="s">
        <v>10</v>
      </c>
      <c r="B30" s="21">
        <v>5561</v>
      </c>
      <c r="C30" s="22">
        <v>5297</v>
      </c>
      <c r="D30" s="23">
        <v>3532</v>
      </c>
      <c r="E30" s="23">
        <v>743</v>
      </c>
      <c r="F30" s="23">
        <v>1331</v>
      </c>
    </row>
    <row r="31" spans="1:6" ht="15.75" x14ac:dyDescent="0.25">
      <c r="A31" s="20" t="s">
        <v>13</v>
      </c>
      <c r="B31" s="21">
        <v>5310</v>
      </c>
      <c r="C31" s="22">
        <v>5336</v>
      </c>
      <c r="D31" s="23">
        <v>5399</v>
      </c>
      <c r="E31" s="23">
        <v>3977</v>
      </c>
      <c r="F31" s="23">
        <v>3336</v>
      </c>
    </row>
    <row r="32" spans="1:6" ht="15.75" x14ac:dyDescent="0.25">
      <c r="A32" s="20" t="s">
        <v>30</v>
      </c>
      <c r="B32" s="21">
        <v>6457</v>
      </c>
      <c r="C32" s="22">
        <v>5985</v>
      </c>
      <c r="D32" s="23">
        <v>5040</v>
      </c>
      <c r="E32" s="23">
        <v>2339</v>
      </c>
      <c r="F32" s="23">
        <v>1597</v>
      </c>
    </row>
    <row r="33" spans="1:6" ht="15.75" x14ac:dyDescent="0.25">
      <c r="A33" s="20" t="s">
        <v>17</v>
      </c>
      <c r="B33" s="21">
        <v>8719</v>
      </c>
      <c r="C33" s="22">
        <v>8181</v>
      </c>
      <c r="D33" s="23">
        <v>8338</v>
      </c>
      <c r="E33" s="23">
        <v>4383</v>
      </c>
      <c r="F33" s="23">
        <v>2428</v>
      </c>
    </row>
    <row r="34" spans="1:6" ht="15.75" x14ac:dyDescent="0.25">
      <c r="A34" s="20" t="s">
        <v>31</v>
      </c>
      <c r="B34" s="21">
        <v>1772</v>
      </c>
      <c r="C34" s="22">
        <v>1445</v>
      </c>
      <c r="D34" s="23">
        <v>1577</v>
      </c>
      <c r="E34" s="23">
        <v>315</v>
      </c>
      <c r="F34" s="23">
        <v>1277</v>
      </c>
    </row>
    <row r="35" spans="1:6" ht="15.75" x14ac:dyDescent="0.25">
      <c r="A35" s="20" t="s">
        <v>32</v>
      </c>
      <c r="B35" s="21">
        <v>1069</v>
      </c>
      <c r="C35" s="22">
        <v>971</v>
      </c>
      <c r="D35" s="23">
        <v>1085</v>
      </c>
      <c r="E35" s="23">
        <v>840</v>
      </c>
      <c r="F35" s="23">
        <v>1027</v>
      </c>
    </row>
    <row r="36" spans="1:6" ht="16.5" thickBot="1" x14ac:dyDescent="0.3">
      <c r="A36" s="24" t="s">
        <v>33</v>
      </c>
      <c r="B36" s="25">
        <v>2164</v>
      </c>
      <c r="C36" s="26">
        <v>2039</v>
      </c>
      <c r="D36" s="27">
        <v>2062</v>
      </c>
      <c r="E36" s="27">
        <v>1762</v>
      </c>
      <c r="F36" s="27">
        <v>2092</v>
      </c>
    </row>
    <row r="37" spans="1:6" ht="17.25" thickTop="1" thickBot="1" x14ac:dyDescent="0.25">
      <c r="A37" s="28" t="s">
        <v>27</v>
      </c>
      <c r="B37" s="29">
        <f>SUM(B28:B36)</f>
        <v>40188</v>
      </c>
      <c r="C37" s="29">
        <f>SUM(C28:C36)</f>
        <v>37209</v>
      </c>
      <c r="D37" s="29">
        <f>SUM(D28:D36)</f>
        <v>34443</v>
      </c>
      <c r="E37" s="29">
        <f>SUM(E28:E36)</f>
        <v>18577</v>
      </c>
      <c r="F37" s="30">
        <f>SUM(F28:F36)</f>
        <v>17469</v>
      </c>
    </row>
    <row r="44" spans="1:6" x14ac:dyDescent="0.2">
      <c r="A44" s="31">
        <v>44713</v>
      </c>
      <c r="C44" t="s">
        <v>34</v>
      </c>
      <c r="E44" t="s">
        <v>35</v>
      </c>
    </row>
  </sheetData>
  <mergeCells count="6">
    <mergeCell ref="A1:F1"/>
    <mergeCell ref="A2:A3"/>
    <mergeCell ref="B2:F2"/>
    <mergeCell ref="A25:F25"/>
    <mergeCell ref="A26:A27"/>
    <mergeCell ref="B26:F2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Endrédi Ildikó</dc:creator>
  <cp:lastModifiedBy>stellap</cp:lastModifiedBy>
  <dcterms:created xsi:type="dcterms:W3CDTF">2022-06-01T06:01:00Z</dcterms:created>
  <dcterms:modified xsi:type="dcterms:W3CDTF">2022-06-03T08:29:03Z</dcterms:modified>
</cp:coreProperties>
</file>